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01\Staff Direzione Servizi Sociali\Barriere L 13_89\Barriere 2024\nota scandenza 31_3\"/>
    </mc:Choice>
  </mc:AlternateContent>
  <bookViews>
    <workbookView xWindow="0" yWindow="0" windowWidth="28800" windowHeight="11925"/>
  </bookViews>
  <sheets>
    <sheet name="SCHEDA UNICA L. 13_89 anno 2024" sheetId="1" r:id="rId1"/>
  </sheets>
  <definedNames>
    <definedName name="_xlnm.Print_Area" localSheetId="0">'SCHEDA UNICA L. 13_89 anno 2024'!$A$1:$N$38</definedName>
    <definedName name="Codici">'SCHEDA UNICA L. 13_89 anno 2024'!$A$40:$A$52</definedName>
    <definedName name="Invalidita">'SCHEDA UNICA L. 13_89 anno 2024'!$J$40:$J$40</definedName>
    <definedName name="pippo">#REF!</definedName>
    <definedName name="Tabella">'SCHEDA UNICA L. 13_89 anno 2024'!$A$40:$B$52</definedName>
    <definedName name="_xlnm.Print_Titles" localSheetId="0">'SCHEDA UNICA L. 13_89 anno 2024'!$1:$9</definedName>
  </definedNames>
  <calcPr calcId="152511" iterateDelta="1E-4"/>
</workbook>
</file>

<file path=xl/calcChain.xml><?xml version="1.0" encoding="utf-8"?>
<calcChain xmlns="http://schemas.openxmlformats.org/spreadsheetml/2006/main">
  <c r="S13" i="1" l="1"/>
  <c r="M13" i="1" s="1"/>
  <c r="S14" i="1"/>
  <c r="M14" i="1" s="1"/>
  <c r="S16" i="1"/>
  <c r="M16" i="1" s="1"/>
  <c r="S17" i="1"/>
  <c r="M17" i="1" s="1"/>
  <c r="S18" i="1"/>
  <c r="M18" i="1" s="1"/>
  <c r="S19" i="1"/>
  <c r="M19" i="1" s="1"/>
  <c r="S20" i="1"/>
  <c r="M20" i="1" s="1"/>
  <c r="S21" i="1"/>
  <c r="M21" i="1" s="1"/>
  <c r="S22" i="1"/>
  <c r="M22" i="1" s="1"/>
  <c r="S23" i="1"/>
  <c r="M23" i="1" s="1"/>
  <c r="S24" i="1"/>
  <c r="M24" i="1" s="1"/>
  <c r="S25" i="1"/>
  <c r="M25" i="1" s="1"/>
  <c r="S26" i="1"/>
  <c r="M26" i="1" s="1"/>
  <c r="S27" i="1"/>
  <c r="M27" i="1" s="1"/>
  <c r="S28" i="1"/>
  <c r="M28" i="1" s="1"/>
  <c r="S29" i="1"/>
  <c r="M29" i="1" s="1"/>
  <c r="T11" i="1" l="1"/>
  <c r="S11" i="1" s="1"/>
  <c r="M11" i="1" s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1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3" i="1"/>
  <c r="K11" i="1"/>
  <c r="Q11" i="1"/>
  <c r="Q12" i="1"/>
  <c r="K12" i="1" s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P11" i="1"/>
  <c r="P12" i="1"/>
  <c r="P13" i="1"/>
  <c r="P14" i="1"/>
  <c r="K14" i="1" s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10" i="1"/>
  <c r="Q10" i="1"/>
  <c r="P10" i="1"/>
  <c r="V11" i="1"/>
  <c r="V12" i="1"/>
  <c r="S12" i="1" s="1"/>
  <c r="M12" i="1" s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10" i="1"/>
  <c r="U11" i="1"/>
  <c r="U12" i="1"/>
  <c r="U13" i="1"/>
  <c r="U14" i="1"/>
  <c r="U15" i="1"/>
  <c r="S15" i="1" s="1"/>
  <c r="M15" i="1" s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10" i="1"/>
  <c r="S10" i="1" s="1"/>
  <c r="M10" i="1" s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L30" i="1" l="1"/>
  <c r="J30" i="1" l="1"/>
  <c r="R29" i="1"/>
  <c r="Q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K10" i="1"/>
  <c r="M30" i="1" l="1"/>
  <c r="K30" i="1"/>
</calcChain>
</file>

<file path=xl/sharedStrings.xml><?xml version="1.0" encoding="utf-8"?>
<sst xmlns="http://schemas.openxmlformats.org/spreadsheetml/2006/main" count="51" uniqueCount="44">
  <si>
    <t>N.</t>
  </si>
  <si>
    <t>Protocollo
Domanda</t>
  </si>
  <si>
    <t>Data Domanda</t>
  </si>
  <si>
    <t>Spesa</t>
  </si>
  <si>
    <t xml:space="preserve">                                TOTALE            €   </t>
  </si>
  <si>
    <t>Nuova domanda</t>
  </si>
  <si>
    <t>Vivo e residente</t>
  </si>
  <si>
    <t>A - Accesso</t>
  </si>
  <si>
    <t>B - Fruibilità</t>
  </si>
  <si>
    <t>Onerato della spesa</t>
  </si>
  <si>
    <t>LEGGE  n. 13/89 Disposizioni per favorire il superamento e l’eliminazione delle barriere architettoniche negli edifici privati</t>
  </si>
  <si>
    <t>netto</t>
  </si>
  <si>
    <t>lordo</t>
  </si>
  <si>
    <t>Elenco unico delle domande efficaci giacenti al 1 marzo 2024 presso il Comune di:</t>
  </si>
  <si>
    <t>Per info contattare</t>
  </si>
  <si>
    <t>Telefono diretto</t>
  </si>
  <si>
    <t>e- mail</t>
  </si>
  <si>
    <t>Anno di nascita del disabile</t>
  </si>
  <si>
    <t>Barriera Archiettonica
(*)</t>
  </si>
  <si>
    <t>Opera
(*)</t>
  </si>
  <si>
    <t>Invalitidà certificata
(*)</t>
  </si>
  <si>
    <t>Sesso
(*)</t>
  </si>
  <si>
    <t>M</t>
  </si>
  <si>
    <t>A.1 Rampa d'accesso</t>
  </si>
  <si>
    <t>F</t>
  </si>
  <si>
    <t>A.2 Servo scala</t>
  </si>
  <si>
    <t>A.3 Piattaforma o elevatore</t>
  </si>
  <si>
    <t>A.4 Ascensore</t>
  </si>
  <si>
    <t>A.5 Ampliamento porte d'ingresso</t>
  </si>
  <si>
    <t>A.6 Adeguamento percorsi orizzontali condominiali</t>
  </si>
  <si>
    <t>A.7 Installazione dipositivi segnalazione per la mobilità non vendenti all'interno degli edfiici</t>
  </si>
  <si>
    <t>A.8 Installazione meccanismi di apertura e chiusura porte</t>
  </si>
  <si>
    <t>A.9 Acquisto bene mobile non elettrico idoneo al raggiungimento del menesimo fine essendo l'opera non realizzabile per impedimenti materiali o giuridici</t>
  </si>
  <si>
    <t>B.1 Adeguamento spazi interni all'alloggio (bagno, cucina, camere, etc)</t>
  </si>
  <si>
    <t>B.2 Adeguamento percorsi orizzontali e verticali interni all'alloggio</t>
  </si>
  <si>
    <t>(*) selezionare dall'elenco a discesa la voce corrispondente</t>
  </si>
  <si>
    <t>Istruttoria
 (*)</t>
  </si>
  <si>
    <t>Fabbisogno
 art. 9 c. 2
(^)</t>
  </si>
  <si>
    <t>Altri contributi
 (lr 16/2007, art 119ter, altri bonus...)</t>
  </si>
  <si>
    <t>Contributo erogabile al netto di altri contributi
(^)</t>
  </si>
  <si>
    <t>(^)  La cella contiene delle formule nascoste per il calcolo automatico del residuo.</t>
  </si>
  <si>
    <t>IL PRESENTE FILE CONVERTITO IN FORMATO .PDF  E' STATO FIRMATO DIGITALMENTE IN FORMATO .P7M DA:</t>
  </si>
  <si>
    <t>Altre certificazioni</t>
  </si>
  <si>
    <t xml:space="preserve">Portatore di handicap riconosciuto invalido totale con difficoltà di deambulazione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</si>
</sst>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_-;_-@_-"/>
    <numFmt numFmtId="165" formatCode="#,##0.00_ ;\-#,##0.00\ "/>
  </numFmts>
  <fonts count="17" x14ac:knownFonts="1">
    <font>
      <sz val="10"/>
      <name val="Arial"/>
    </font>
    <font>
      <sz val="10"/>
      <name val="Arial"/>
    </font>
    <font>
      <sz val="12"/>
      <name val="Arial"/>
      <family val="2"/>
    </font>
    <font>
      <b/>
      <sz val="18"/>
      <name val="Arial"/>
      <family val="2"/>
    </font>
    <font>
      <sz val="12"/>
      <color rgb="FFFF0000"/>
      <name val="Arial"/>
      <family val="2"/>
    </font>
    <font>
      <b/>
      <sz val="15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u/>
      <sz val="15"/>
      <name val="Arial"/>
      <family val="2"/>
    </font>
    <font>
      <b/>
      <sz val="11"/>
      <color rgb="FFFF0000"/>
      <name val="Arial"/>
      <family val="2"/>
    </font>
    <font>
      <b/>
      <sz val="12"/>
      <color rgb="FF000000"/>
      <name val="Arial"/>
      <charset val="1"/>
    </font>
    <font>
      <sz val="12"/>
      <color rgb="FF000000"/>
      <name val="Arial"/>
      <charset val="1"/>
    </font>
    <font>
      <b/>
      <sz val="14"/>
      <name val="Arial"/>
      <family val="2"/>
    </font>
    <font>
      <b/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4" fontId="4" fillId="0" borderId="0" xfId="1" applyNumberFormat="1" applyFont="1" applyBorder="1"/>
    <xf numFmtId="0" fontId="4" fillId="0" borderId="0" xfId="0" applyFont="1"/>
    <xf numFmtId="0" fontId="2" fillId="0" borderId="0" xfId="0" applyFont="1" applyBorder="1" applyAlignment="1" applyProtection="1">
      <alignment horizontal="left"/>
      <protection locked="0"/>
    </xf>
    <xf numFmtId="0" fontId="7" fillId="0" borderId="0" xfId="0" applyFont="1" applyBorder="1"/>
    <xf numFmtId="0" fontId="2" fillId="0" borderId="0" xfId="0" applyFont="1" applyAlignment="1">
      <alignment horizontal="left"/>
    </xf>
    <xf numFmtId="0" fontId="6" fillId="0" borderId="0" xfId="0" applyFont="1"/>
    <xf numFmtId="0" fontId="6" fillId="0" borderId="4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0" xfId="0" applyFont="1" applyBorder="1"/>
    <xf numFmtId="0" fontId="2" fillId="0" borderId="5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wrapText="1"/>
      <protection locked="0"/>
    </xf>
    <xf numFmtId="14" fontId="2" fillId="0" borderId="6" xfId="0" applyNumberFormat="1" applyFont="1" applyBorder="1" applyAlignment="1" applyProtection="1">
      <alignment wrapText="1"/>
      <protection locked="0"/>
    </xf>
    <xf numFmtId="165" fontId="2" fillId="0" borderId="6" xfId="1" applyNumberFormat="1" applyFont="1" applyBorder="1" applyAlignment="1" applyProtection="1">
      <protection locked="0"/>
    </xf>
    <xf numFmtId="4" fontId="2" fillId="0" borderId="7" xfId="0" applyNumberFormat="1" applyFont="1" applyBorder="1" applyAlignment="1"/>
    <xf numFmtId="4" fontId="4" fillId="0" borderId="0" xfId="1" applyNumberFormat="1" applyFont="1" applyBorder="1" applyAlignment="1"/>
    <xf numFmtId="0" fontId="4" fillId="0" borderId="0" xfId="0" applyFont="1" applyBorder="1" applyAlignment="1"/>
    <xf numFmtId="0" fontId="4" fillId="0" borderId="0" xfId="0" applyFont="1" applyAlignment="1"/>
    <xf numFmtId="0" fontId="2" fillId="0" borderId="0" xfId="0" applyFont="1" applyBorder="1" applyAlignment="1"/>
    <xf numFmtId="0" fontId="2" fillId="0" borderId="0" xfId="0" applyFont="1" applyAlignment="1"/>
    <xf numFmtId="14" fontId="2" fillId="0" borderId="6" xfId="0" applyNumberFormat="1" applyFont="1" applyBorder="1" applyAlignment="1" applyProtection="1">
      <alignment vertical="center" wrapText="1"/>
      <protection locked="0"/>
    </xf>
    <xf numFmtId="0" fontId="2" fillId="0" borderId="0" xfId="0" applyFont="1" applyBorder="1"/>
    <xf numFmtId="0" fontId="6" fillId="0" borderId="2" xfId="0" applyFont="1" applyBorder="1" applyAlignment="1">
      <alignment horizontal="right" vertical="center"/>
    </xf>
    <xf numFmtId="4" fontId="6" fillId="0" borderId="4" xfId="0" applyNumberFormat="1" applyFont="1" applyBorder="1" applyAlignment="1">
      <alignment vertical="center"/>
    </xf>
    <xf numFmtId="0" fontId="2" fillId="0" borderId="0" xfId="0" applyFont="1" applyAlignment="1">
      <alignment horizontal="right"/>
    </xf>
    <xf numFmtId="0" fontId="8" fillId="0" borderId="0" xfId="0" applyFont="1" applyBorder="1" applyAlignment="1">
      <alignment vertical="center"/>
    </xf>
    <xf numFmtId="0" fontId="8" fillId="0" borderId="0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/>
    <xf numFmtId="0" fontId="6" fillId="0" borderId="2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0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 applyAlignment="1"/>
    <xf numFmtId="4" fontId="6" fillId="0" borderId="0" xfId="0" applyNumberFormat="1" applyFont="1" applyBorder="1" applyAlignment="1">
      <alignment vertical="center"/>
    </xf>
    <xf numFmtId="165" fontId="4" fillId="0" borderId="7" xfId="1" applyNumberFormat="1" applyFont="1" applyBorder="1" applyAlignment="1" applyProtection="1">
      <alignment horizontal="right"/>
      <protection locked="0"/>
    </xf>
    <xf numFmtId="165" fontId="4" fillId="0" borderId="7" xfId="1" applyNumberFormat="1" applyFont="1" applyBorder="1" applyAlignment="1" applyProtection="1">
      <alignment horizontal="right" vertical="center"/>
      <protection locked="0"/>
    </xf>
    <xf numFmtId="0" fontId="12" fillId="0" borderId="4" xfId="0" applyFont="1" applyBorder="1" applyAlignment="1">
      <alignment horizontal="center" vertical="center" wrapText="1"/>
    </xf>
    <xf numFmtId="4" fontId="2" fillId="0" borderId="8" xfId="0" applyNumberFormat="1" applyFont="1" applyBorder="1" applyAlignment="1"/>
    <xf numFmtId="4" fontId="2" fillId="0" borderId="9" xfId="0" applyNumberFormat="1" applyFont="1" applyBorder="1" applyAlignment="1"/>
    <xf numFmtId="0" fontId="4" fillId="0" borderId="0" xfId="0" applyFont="1" applyBorder="1" applyAlignment="1">
      <alignment wrapText="1"/>
    </xf>
    <xf numFmtId="0" fontId="6" fillId="0" borderId="0" xfId="0" applyFont="1" applyAlignment="1"/>
    <xf numFmtId="0" fontId="6" fillId="0" borderId="2" xfId="0" applyFont="1" applyBorder="1" applyAlignment="1">
      <alignment horizontal="right" vertical="center"/>
    </xf>
    <xf numFmtId="0" fontId="14" fillId="0" borderId="0" xfId="0" applyFont="1" applyAlignment="1" applyProtection="1"/>
    <xf numFmtId="14" fontId="2" fillId="0" borderId="6" xfId="0" applyNumberFormat="1" applyFont="1" applyBorder="1" applyAlignment="1" applyProtection="1">
      <alignment horizontal="center" wrapText="1"/>
      <protection locked="0"/>
    </xf>
    <xf numFmtId="0" fontId="2" fillId="0" borderId="6" xfId="0" applyNumberFormat="1" applyFont="1" applyBorder="1" applyAlignment="1" applyProtection="1">
      <alignment horizontal="center" wrapText="1"/>
      <protection locked="0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13" fillId="0" borderId="0" xfId="0" applyFont="1" applyBorder="1" applyAlignment="1" applyProtection="1">
      <alignment horizontal="center"/>
    </xf>
    <xf numFmtId="0" fontId="5" fillId="0" borderId="10" xfId="0" applyFont="1" applyBorder="1" applyAlignment="1">
      <alignment horizontal="center" vertical="center"/>
    </xf>
    <xf numFmtId="0" fontId="13" fillId="0" borderId="3" xfId="0" applyFont="1" applyBorder="1" applyAlignment="1" applyProtection="1">
      <alignment horizontal="center"/>
    </xf>
  </cellXfs>
  <cellStyles count="2">
    <cellStyle name="Migliaia [0]" xfId="1" builtinId="6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52"/>
  <sheetViews>
    <sheetView tabSelected="1" topLeftCell="A10" zoomScale="75" workbookViewId="0">
      <selection activeCell="H10" sqref="H10"/>
    </sheetView>
  </sheetViews>
  <sheetFormatPr defaultRowHeight="15.75" x14ac:dyDescent="0.25"/>
  <cols>
    <col min="1" max="1" width="4" style="1" bestFit="1" customWidth="1"/>
    <col min="2" max="2" width="13" style="1" customWidth="1"/>
    <col min="3" max="3" width="12.28515625" style="1" customWidth="1"/>
    <col min="4" max="4" width="8.28515625" style="1" customWidth="1"/>
    <col min="5" max="5" width="13.42578125" style="1" customWidth="1"/>
    <col min="6" max="6" width="17.7109375" style="1" customWidth="1"/>
    <col min="7" max="7" width="25.140625" style="1" customWidth="1"/>
    <col min="8" max="8" width="23.140625" style="1" customWidth="1"/>
    <col min="9" max="9" width="24.5703125" style="1" customWidth="1"/>
    <col min="10" max="10" width="16.7109375" style="1" customWidth="1"/>
    <col min="11" max="11" width="22.85546875" style="1" customWidth="1"/>
    <col min="12" max="12" width="20.85546875" style="3" customWidth="1"/>
    <col min="13" max="13" width="21.28515625" style="1" customWidth="1"/>
    <col min="14" max="14" width="13.5703125" style="1" customWidth="1"/>
    <col min="15" max="15" width="13.5703125" style="3" customWidth="1"/>
    <col min="16" max="16" width="11.7109375" style="3" bestFit="1" customWidth="1"/>
    <col min="17" max="17" width="12" style="3" bestFit="1" customWidth="1"/>
    <col min="18" max="18" width="13.28515625" style="3" bestFit="1" customWidth="1"/>
    <col min="19" max="19" width="9.140625" style="7"/>
    <col min="20" max="21" width="11.7109375" style="3" bestFit="1" customWidth="1"/>
    <col min="22" max="22" width="12" style="1" bestFit="1" customWidth="1"/>
    <col min="23" max="23" width="13.28515625" style="1" bestFit="1" customWidth="1"/>
    <col min="24" max="16384" width="9.140625" style="1"/>
  </cols>
  <sheetData>
    <row r="1" spans="1:24" ht="57" customHeight="1" x14ac:dyDescent="0.25">
      <c r="A1" s="56" t="s">
        <v>10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O1" s="2"/>
      <c r="P1" s="2"/>
    </row>
    <row r="2" spans="1:24" ht="12.75" customHeight="1" x14ac:dyDescent="0.25">
      <c r="B2" s="32"/>
      <c r="C2" s="32"/>
      <c r="D2" s="35"/>
      <c r="E2" s="35"/>
      <c r="F2" s="35"/>
      <c r="G2" s="32"/>
      <c r="H2" s="32"/>
      <c r="I2" s="32"/>
      <c r="J2" s="32"/>
      <c r="K2" s="32"/>
      <c r="L2" s="32"/>
      <c r="M2" s="32"/>
      <c r="N2" s="35"/>
      <c r="O2" s="2"/>
      <c r="P2" s="2"/>
    </row>
    <row r="3" spans="1:24" ht="26.25" customHeight="1" thickBot="1" x14ac:dyDescent="0.3">
      <c r="B3" s="34" t="s">
        <v>13</v>
      </c>
      <c r="C3" s="34"/>
      <c r="D3" s="34"/>
      <c r="E3" s="34"/>
      <c r="F3" s="34"/>
      <c r="G3" s="34"/>
      <c r="H3" s="34"/>
      <c r="I3" s="60"/>
      <c r="J3" s="60"/>
      <c r="K3" s="60"/>
      <c r="L3" s="60"/>
      <c r="M3" s="36"/>
      <c r="N3" s="36"/>
      <c r="O3" s="2"/>
      <c r="P3" s="2"/>
    </row>
    <row r="4" spans="1:24" ht="12" customHeight="1" thickTop="1" x14ac:dyDescent="0.25">
      <c r="O4" s="2"/>
      <c r="P4" s="2"/>
    </row>
    <row r="5" spans="1:24" ht="20.100000000000001" customHeight="1" x14ac:dyDescent="0.25">
      <c r="A5" s="59" t="s">
        <v>14</v>
      </c>
      <c r="B5" s="59"/>
      <c r="C5" s="59"/>
      <c r="D5" s="61"/>
      <c r="E5" s="61"/>
      <c r="F5" s="61"/>
      <c r="G5" s="61"/>
      <c r="H5" s="51"/>
      <c r="I5" s="51"/>
      <c r="J5" s="51"/>
      <c r="K5" s="51"/>
    </row>
    <row r="6" spans="1:24" ht="20.100000000000001" customHeight="1" x14ac:dyDescent="0.25">
      <c r="A6" s="59" t="s">
        <v>15</v>
      </c>
      <c r="B6" s="59"/>
      <c r="C6" s="59"/>
      <c r="D6" s="61"/>
      <c r="E6" s="61"/>
      <c r="F6" s="61"/>
      <c r="G6" s="61"/>
      <c r="H6" s="51"/>
      <c r="I6" s="51"/>
      <c r="J6" s="51"/>
      <c r="K6" s="51"/>
      <c r="M6" s="4"/>
      <c r="N6" s="4"/>
    </row>
    <row r="7" spans="1:24" ht="20.100000000000001" customHeight="1" x14ac:dyDescent="0.25">
      <c r="A7" s="59" t="s">
        <v>16</v>
      </c>
      <c r="B7" s="59"/>
      <c r="C7" s="59"/>
      <c r="D7" s="61"/>
      <c r="E7" s="61"/>
      <c r="F7" s="61"/>
      <c r="G7" s="61"/>
      <c r="H7" s="52"/>
      <c r="I7" s="52"/>
      <c r="J7" s="52"/>
      <c r="K7" s="52"/>
      <c r="L7" s="5"/>
      <c r="M7" s="4"/>
      <c r="N7" s="4"/>
    </row>
    <row r="8" spans="1:24" ht="16.5" thickBot="1" x14ac:dyDescent="0.3">
      <c r="B8" s="6"/>
      <c r="C8" s="7"/>
      <c r="D8" s="7"/>
      <c r="E8" s="7"/>
      <c r="F8" s="7"/>
      <c r="G8" s="7"/>
      <c r="H8" s="7"/>
      <c r="I8" s="7"/>
    </row>
    <row r="9" spans="1:24" ht="75.75" customHeight="1" thickBot="1" x14ac:dyDescent="0.3">
      <c r="A9" s="8" t="s">
        <v>0</v>
      </c>
      <c r="B9" s="9" t="s">
        <v>1</v>
      </c>
      <c r="C9" s="10" t="s">
        <v>2</v>
      </c>
      <c r="D9" s="10" t="s">
        <v>21</v>
      </c>
      <c r="E9" s="10" t="s">
        <v>17</v>
      </c>
      <c r="F9" s="10" t="s">
        <v>18</v>
      </c>
      <c r="G9" s="10" t="s">
        <v>19</v>
      </c>
      <c r="H9" s="10" t="s">
        <v>20</v>
      </c>
      <c r="I9" s="10" t="s">
        <v>36</v>
      </c>
      <c r="J9" s="10" t="s">
        <v>3</v>
      </c>
      <c r="K9" s="10" t="s">
        <v>37</v>
      </c>
      <c r="L9" s="42" t="s">
        <v>38</v>
      </c>
      <c r="M9" s="10" t="s">
        <v>39</v>
      </c>
      <c r="N9" s="37"/>
      <c r="O9" s="45" t="s">
        <v>12</v>
      </c>
      <c r="P9" s="18"/>
      <c r="Q9" s="18"/>
      <c r="R9" s="18"/>
      <c r="S9" s="46"/>
      <c r="T9" s="19" t="s">
        <v>11</v>
      </c>
    </row>
    <row r="10" spans="1:24" s="21" customFormat="1" ht="75.75" x14ac:dyDescent="0.25">
      <c r="A10" s="12">
        <v>1</v>
      </c>
      <c r="B10" s="13"/>
      <c r="C10" s="14"/>
      <c r="D10" s="49" t="s">
        <v>22</v>
      </c>
      <c r="E10" s="50">
        <v>1960</v>
      </c>
      <c r="F10" s="14" t="s">
        <v>8</v>
      </c>
      <c r="G10" s="14" t="s">
        <v>29</v>
      </c>
      <c r="H10" s="14" t="s">
        <v>43</v>
      </c>
      <c r="I10" s="14" t="s">
        <v>9</v>
      </c>
      <c r="J10" s="15">
        <v>7500</v>
      </c>
      <c r="K10" s="16">
        <f>ROUND(IF(AND(0&lt;(J10),(J10)&lt;=2582.28),O10,IF(AND(2582.28&lt;(J10),(J10)&lt;=12911.42),P10,IF(AND(12911.42&lt;(J10),(J10)&lt;=51645.69),Q10,IF((J10)&gt;51645.69,R10,0)))),2)</f>
        <v>3811.71</v>
      </c>
      <c r="L10" s="40">
        <v>5000</v>
      </c>
      <c r="M10" s="43">
        <f>IF(I10="Trasferito/Deceduto",0,S10)</f>
        <v>2500</v>
      </c>
      <c r="N10" s="38"/>
      <c r="O10" s="17">
        <f>J10</f>
        <v>7500</v>
      </c>
      <c r="P10" s="17">
        <f>2582.28+((J10)-2582.28)*0.25</f>
        <v>3811.71</v>
      </c>
      <c r="Q10" s="18">
        <f>2582.28 + (12911.42 - 2582.28) * 0.25 + ((J10)- 12911.42) * 0.05</f>
        <v>4893.9940000000006</v>
      </c>
      <c r="R10" s="18">
        <f>2582.28 + (12911.42 - 2582.28) * 0.25 + (51645.69 - 12911.42) * 0.05</f>
        <v>7101.2785000000003</v>
      </c>
      <c r="S10" s="46">
        <f>ROUND(IF(AND(0&lt;(J10-L10),(J10-L10)&lt;=2582.28),T10,IF(AND(2582.28&lt;(J10-L10),(J10-L10)&lt;=12911.42),U10,IF(AND(12911.42&lt;(J10-L10),(J10-L10)&lt;=51645.69),V10,IF((J10-L10)&gt;51645.69,W10,0)))),2)</f>
        <v>2500</v>
      </c>
      <c r="T10" s="17">
        <f>J10-L10</f>
        <v>2500</v>
      </c>
      <c r="U10" s="17">
        <f>2582.28+((J10-L10)-2582.28)*0.25</f>
        <v>2561.71</v>
      </c>
      <c r="V10" s="18">
        <f>2582.28 + (12911.42 - 2582.28) * 0.25 + ((J10 -L10)- 12911.42) * 0.05</f>
        <v>4643.9940000000006</v>
      </c>
      <c r="W10" s="18">
        <f>2582.28 + (12911.42 - 2582.28) * 0.25 + (51645.69 - 12911.42) * 0.05</f>
        <v>7101.2785000000003</v>
      </c>
      <c r="X10" s="20"/>
    </row>
    <row r="11" spans="1:24" ht="39" customHeight="1" x14ac:dyDescent="0.25">
      <c r="A11" s="12">
        <v>2</v>
      </c>
      <c r="B11" s="13"/>
      <c r="C11" s="14"/>
      <c r="D11" s="49"/>
      <c r="E11" s="50"/>
      <c r="F11" s="14"/>
      <c r="G11" s="14"/>
      <c r="H11" s="22" t="s">
        <v>42</v>
      </c>
      <c r="I11" s="22" t="s">
        <v>6</v>
      </c>
      <c r="J11" s="15"/>
      <c r="K11" s="16">
        <f t="shared" ref="K11:K29" si="0">ROUND(IF(AND(0&lt;(J11),(J11)&lt;=2582.28),O11,IF(AND(2582.28&lt;(J11),(J11)&lt;=12911.42),P11,IF(AND(12911.42&lt;(J11),(J11)&lt;=51645.69),Q11,IF((J11)&gt;51645.69,R11,0)))),2)</f>
        <v>0</v>
      </c>
      <c r="L11" s="41"/>
      <c r="M11" s="43">
        <f t="shared" ref="M11:M29" si="1">IF(I11="Trasferito/Deceduto",0,S11)</f>
        <v>0</v>
      </c>
      <c r="N11" s="38"/>
      <c r="O11" s="17">
        <f t="shared" ref="O11:O29" si="2">J11</f>
        <v>0</v>
      </c>
      <c r="P11" s="17">
        <f t="shared" ref="P11:P29" si="3">2582.28+((J11)-2582.28)*0.25</f>
        <v>1936.71</v>
      </c>
      <c r="Q11" s="18">
        <f t="shared" ref="Q11:Q28" si="4">2582.28 + (12911.42 - 2582.28) * 0.25 + ((J11)- 12911.42) * 0.05</f>
        <v>4518.9940000000006</v>
      </c>
      <c r="R11" s="18">
        <f t="shared" ref="R11:R29" si="5">2582.28 + (12911.42 - 2582.28) * 0.25 + (51645.69 - 12911.42) * 0.05</f>
        <v>7101.2785000000003</v>
      </c>
      <c r="S11" s="46">
        <f t="shared" ref="S11:S29" si="6">ROUND(IF(AND(0&lt;(J11-L11),(J11-L11)&lt;=2582.28),T11,IF(AND(2582.28&lt;(J11-L11),(J11-L11)&lt;=12911.42),U11,IF(AND(12911.42&lt;(J11-L11),(J11-L11)&lt;=51645.69),V11,IF((J11-L11)&gt;51645.69,W11,0)))),2)</f>
        <v>0</v>
      </c>
      <c r="T11" s="17">
        <f t="shared" ref="T11:T29" si="7">J11-L11</f>
        <v>0</v>
      </c>
      <c r="U11" s="17">
        <f t="shared" ref="U11:U29" si="8">2582.28+((J11-L11)-2582.28)*0.25</f>
        <v>1936.71</v>
      </c>
      <c r="V11" s="18">
        <f t="shared" ref="V11:V29" si="9">2582.28 + (12911.42 - 2582.28) * 0.25 + ((J11 -L11)- 12911.42) * 0.05</f>
        <v>4518.9940000000006</v>
      </c>
      <c r="W11" s="18">
        <f t="shared" ref="W11:W29" si="10">2582.28 + (12911.42 - 2582.28) * 0.25 + (51645.69 - 12911.42) * 0.05</f>
        <v>7101.2785000000003</v>
      </c>
      <c r="X11" s="23"/>
    </row>
    <row r="12" spans="1:24" ht="18" customHeight="1" x14ac:dyDescent="0.25">
      <c r="A12" s="12">
        <v>3</v>
      </c>
      <c r="B12" s="13"/>
      <c r="C12" s="14"/>
      <c r="D12" s="49"/>
      <c r="E12" s="50"/>
      <c r="F12" s="14"/>
      <c r="G12" s="14"/>
      <c r="H12" s="22"/>
      <c r="I12" s="22"/>
      <c r="J12" s="15"/>
      <c r="K12" s="16">
        <f t="shared" si="0"/>
        <v>0</v>
      </c>
      <c r="L12" s="41"/>
      <c r="M12" s="43">
        <f t="shared" si="1"/>
        <v>0</v>
      </c>
      <c r="N12" s="38"/>
      <c r="O12" s="17">
        <f t="shared" si="2"/>
        <v>0</v>
      </c>
      <c r="P12" s="17">
        <f t="shared" si="3"/>
        <v>1936.71</v>
      </c>
      <c r="Q12" s="18">
        <f t="shared" si="4"/>
        <v>4518.9940000000006</v>
      </c>
      <c r="R12" s="18">
        <f t="shared" si="5"/>
        <v>7101.2785000000003</v>
      </c>
      <c r="S12" s="46">
        <f t="shared" si="6"/>
        <v>0</v>
      </c>
      <c r="T12" s="17">
        <f t="shared" si="7"/>
        <v>0</v>
      </c>
      <c r="U12" s="17">
        <f t="shared" si="8"/>
        <v>1936.71</v>
      </c>
      <c r="V12" s="18">
        <f t="shared" si="9"/>
        <v>4518.9940000000006</v>
      </c>
      <c r="W12" s="18">
        <f t="shared" si="10"/>
        <v>7101.2785000000003</v>
      </c>
      <c r="X12" s="23"/>
    </row>
    <row r="13" spans="1:24" ht="18" customHeight="1" x14ac:dyDescent="0.25">
      <c r="A13" s="12">
        <v>4</v>
      </c>
      <c r="B13" s="13"/>
      <c r="C13" s="14"/>
      <c r="D13" s="49"/>
      <c r="E13" s="50"/>
      <c r="F13" s="14"/>
      <c r="G13" s="14"/>
      <c r="H13" s="22"/>
      <c r="I13" s="22"/>
      <c r="J13" s="15"/>
      <c r="K13" s="16">
        <f t="shared" si="0"/>
        <v>0</v>
      </c>
      <c r="L13" s="41"/>
      <c r="M13" s="43">
        <f t="shared" si="1"/>
        <v>0</v>
      </c>
      <c r="N13" s="38"/>
      <c r="O13" s="17">
        <f t="shared" si="2"/>
        <v>0</v>
      </c>
      <c r="P13" s="17">
        <f t="shared" si="3"/>
        <v>1936.71</v>
      </c>
      <c r="Q13" s="18">
        <f t="shared" si="4"/>
        <v>4518.9940000000006</v>
      </c>
      <c r="R13" s="18">
        <f t="shared" si="5"/>
        <v>7101.2785000000003</v>
      </c>
      <c r="S13" s="46">
        <f t="shared" si="6"/>
        <v>0</v>
      </c>
      <c r="T13" s="17">
        <f t="shared" si="7"/>
        <v>0</v>
      </c>
      <c r="U13" s="17">
        <f t="shared" si="8"/>
        <v>1936.71</v>
      </c>
      <c r="V13" s="18">
        <f t="shared" si="9"/>
        <v>4518.9940000000006</v>
      </c>
      <c r="W13" s="18">
        <f t="shared" si="10"/>
        <v>7101.2785000000003</v>
      </c>
      <c r="X13" s="23"/>
    </row>
    <row r="14" spans="1:24" ht="18" customHeight="1" x14ac:dyDescent="0.25">
      <c r="A14" s="12">
        <v>5</v>
      </c>
      <c r="B14" s="13"/>
      <c r="C14" s="14"/>
      <c r="D14" s="49"/>
      <c r="E14" s="50"/>
      <c r="F14" s="14"/>
      <c r="G14" s="14"/>
      <c r="H14" s="22"/>
      <c r="I14" s="22"/>
      <c r="J14" s="15"/>
      <c r="K14" s="16">
        <f t="shared" si="0"/>
        <v>0</v>
      </c>
      <c r="L14" s="41"/>
      <c r="M14" s="43">
        <f t="shared" si="1"/>
        <v>0</v>
      </c>
      <c r="N14" s="38"/>
      <c r="O14" s="17">
        <f t="shared" si="2"/>
        <v>0</v>
      </c>
      <c r="P14" s="17">
        <f t="shared" si="3"/>
        <v>1936.71</v>
      </c>
      <c r="Q14" s="18">
        <f t="shared" si="4"/>
        <v>4518.9940000000006</v>
      </c>
      <c r="R14" s="18">
        <f t="shared" si="5"/>
        <v>7101.2785000000003</v>
      </c>
      <c r="S14" s="46">
        <f t="shared" si="6"/>
        <v>0</v>
      </c>
      <c r="T14" s="17">
        <f t="shared" si="7"/>
        <v>0</v>
      </c>
      <c r="U14" s="17">
        <f t="shared" si="8"/>
        <v>1936.71</v>
      </c>
      <c r="V14" s="18">
        <f t="shared" si="9"/>
        <v>4518.9940000000006</v>
      </c>
      <c r="W14" s="18">
        <f t="shared" si="10"/>
        <v>7101.2785000000003</v>
      </c>
      <c r="X14" s="23"/>
    </row>
    <row r="15" spans="1:24" ht="18" customHeight="1" x14ac:dyDescent="0.25">
      <c r="A15" s="12">
        <v>6</v>
      </c>
      <c r="B15" s="13"/>
      <c r="C15" s="14"/>
      <c r="D15" s="49"/>
      <c r="E15" s="50"/>
      <c r="F15" s="14"/>
      <c r="G15" s="14"/>
      <c r="H15" s="22"/>
      <c r="I15" s="22"/>
      <c r="J15" s="15"/>
      <c r="K15" s="16">
        <f t="shared" si="0"/>
        <v>0</v>
      </c>
      <c r="L15" s="41"/>
      <c r="M15" s="43">
        <f t="shared" si="1"/>
        <v>0</v>
      </c>
      <c r="N15" s="38"/>
      <c r="O15" s="17">
        <f t="shared" si="2"/>
        <v>0</v>
      </c>
      <c r="P15" s="17">
        <f t="shared" si="3"/>
        <v>1936.71</v>
      </c>
      <c r="Q15" s="18">
        <f t="shared" si="4"/>
        <v>4518.9940000000006</v>
      </c>
      <c r="R15" s="18">
        <f t="shared" si="5"/>
        <v>7101.2785000000003</v>
      </c>
      <c r="S15" s="46">
        <f t="shared" si="6"/>
        <v>0</v>
      </c>
      <c r="T15" s="17">
        <f t="shared" si="7"/>
        <v>0</v>
      </c>
      <c r="U15" s="17">
        <f t="shared" si="8"/>
        <v>1936.71</v>
      </c>
      <c r="V15" s="18">
        <f t="shared" si="9"/>
        <v>4518.9940000000006</v>
      </c>
      <c r="W15" s="18">
        <f t="shared" si="10"/>
        <v>7101.2785000000003</v>
      </c>
      <c r="X15" s="23"/>
    </row>
    <row r="16" spans="1:24" ht="18" customHeight="1" x14ac:dyDescent="0.25">
      <c r="A16" s="12">
        <v>7</v>
      </c>
      <c r="B16" s="13"/>
      <c r="C16" s="14"/>
      <c r="D16" s="49"/>
      <c r="E16" s="50"/>
      <c r="F16" s="14"/>
      <c r="G16" s="14"/>
      <c r="H16" s="22"/>
      <c r="I16" s="22"/>
      <c r="J16" s="15"/>
      <c r="K16" s="16">
        <f t="shared" si="0"/>
        <v>0</v>
      </c>
      <c r="L16" s="41"/>
      <c r="M16" s="43">
        <f t="shared" si="1"/>
        <v>0</v>
      </c>
      <c r="N16" s="38"/>
      <c r="O16" s="17">
        <f t="shared" si="2"/>
        <v>0</v>
      </c>
      <c r="P16" s="17">
        <f t="shared" si="3"/>
        <v>1936.71</v>
      </c>
      <c r="Q16" s="18">
        <f t="shared" si="4"/>
        <v>4518.9940000000006</v>
      </c>
      <c r="R16" s="18">
        <f t="shared" si="5"/>
        <v>7101.2785000000003</v>
      </c>
      <c r="S16" s="46">
        <f t="shared" si="6"/>
        <v>0</v>
      </c>
      <c r="T16" s="17">
        <f t="shared" si="7"/>
        <v>0</v>
      </c>
      <c r="U16" s="17">
        <f t="shared" si="8"/>
        <v>1936.71</v>
      </c>
      <c r="V16" s="18">
        <f t="shared" si="9"/>
        <v>4518.9940000000006</v>
      </c>
      <c r="W16" s="18">
        <f t="shared" si="10"/>
        <v>7101.2785000000003</v>
      </c>
      <c r="X16" s="23"/>
    </row>
    <row r="17" spans="1:24" ht="18" customHeight="1" x14ac:dyDescent="0.25">
      <c r="A17" s="12">
        <v>8</v>
      </c>
      <c r="B17" s="13"/>
      <c r="C17" s="14"/>
      <c r="D17" s="49"/>
      <c r="E17" s="50"/>
      <c r="F17" s="14"/>
      <c r="G17" s="14"/>
      <c r="H17" s="22"/>
      <c r="I17" s="22"/>
      <c r="J17" s="15"/>
      <c r="K17" s="16">
        <f t="shared" si="0"/>
        <v>0</v>
      </c>
      <c r="L17" s="41"/>
      <c r="M17" s="43">
        <f t="shared" si="1"/>
        <v>0</v>
      </c>
      <c r="N17" s="38"/>
      <c r="O17" s="17">
        <f t="shared" si="2"/>
        <v>0</v>
      </c>
      <c r="P17" s="17">
        <f t="shared" si="3"/>
        <v>1936.71</v>
      </c>
      <c r="Q17" s="18">
        <f t="shared" si="4"/>
        <v>4518.9940000000006</v>
      </c>
      <c r="R17" s="18">
        <f t="shared" si="5"/>
        <v>7101.2785000000003</v>
      </c>
      <c r="S17" s="46">
        <f t="shared" si="6"/>
        <v>0</v>
      </c>
      <c r="T17" s="17">
        <f t="shared" si="7"/>
        <v>0</v>
      </c>
      <c r="U17" s="17">
        <f t="shared" si="8"/>
        <v>1936.71</v>
      </c>
      <c r="V17" s="18">
        <f t="shared" si="9"/>
        <v>4518.9940000000006</v>
      </c>
      <c r="W17" s="18">
        <f t="shared" si="10"/>
        <v>7101.2785000000003</v>
      </c>
      <c r="X17" s="23"/>
    </row>
    <row r="18" spans="1:24" ht="18" customHeight="1" x14ac:dyDescent="0.25">
      <c r="A18" s="12">
        <v>9</v>
      </c>
      <c r="B18" s="13"/>
      <c r="C18" s="14"/>
      <c r="D18" s="49"/>
      <c r="E18" s="50"/>
      <c r="F18" s="14"/>
      <c r="G18" s="14"/>
      <c r="H18" s="22"/>
      <c r="I18" s="22"/>
      <c r="J18" s="15"/>
      <c r="K18" s="16">
        <f t="shared" si="0"/>
        <v>0</v>
      </c>
      <c r="L18" s="41"/>
      <c r="M18" s="43">
        <f t="shared" si="1"/>
        <v>0</v>
      </c>
      <c r="N18" s="38"/>
      <c r="O18" s="17">
        <f t="shared" si="2"/>
        <v>0</v>
      </c>
      <c r="P18" s="17">
        <f t="shared" si="3"/>
        <v>1936.71</v>
      </c>
      <c r="Q18" s="18">
        <f t="shared" si="4"/>
        <v>4518.9940000000006</v>
      </c>
      <c r="R18" s="18">
        <f t="shared" si="5"/>
        <v>7101.2785000000003</v>
      </c>
      <c r="S18" s="46">
        <f t="shared" si="6"/>
        <v>0</v>
      </c>
      <c r="T18" s="17">
        <f t="shared" si="7"/>
        <v>0</v>
      </c>
      <c r="U18" s="17">
        <f t="shared" si="8"/>
        <v>1936.71</v>
      </c>
      <c r="V18" s="18">
        <f t="shared" si="9"/>
        <v>4518.9940000000006</v>
      </c>
      <c r="W18" s="18">
        <f t="shared" si="10"/>
        <v>7101.2785000000003</v>
      </c>
      <c r="X18" s="23"/>
    </row>
    <row r="19" spans="1:24" ht="18" customHeight="1" x14ac:dyDescent="0.25">
      <c r="A19" s="12">
        <v>10</v>
      </c>
      <c r="B19" s="13"/>
      <c r="C19" s="14"/>
      <c r="D19" s="49"/>
      <c r="E19" s="50"/>
      <c r="F19" s="14"/>
      <c r="G19" s="14"/>
      <c r="H19" s="22"/>
      <c r="I19" s="22"/>
      <c r="J19" s="15"/>
      <c r="K19" s="16">
        <f t="shared" si="0"/>
        <v>0</v>
      </c>
      <c r="L19" s="41"/>
      <c r="M19" s="43">
        <f t="shared" si="1"/>
        <v>0</v>
      </c>
      <c r="N19" s="38"/>
      <c r="O19" s="17">
        <f t="shared" si="2"/>
        <v>0</v>
      </c>
      <c r="P19" s="17">
        <f t="shared" si="3"/>
        <v>1936.71</v>
      </c>
      <c r="Q19" s="18">
        <f t="shared" si="4"/>
        <v>4518.9940000000006</v>
      </c>
      <c r="R19" s="18">
        <f t="shared" si="5"/>
        <v>7101.2785000000003</v>
      </c>
      <c r="S19" s="46">
        <f t="shared" si="6"/>
        <v>0</v>
      </c>
      <c r="T19" s="17">
        <f t="shared" si="7"/>
        <v>0</v>
      </c>
      <c r="U19" s="17">
        <f t="shared" si="8"/>
        <v>1936.71</v>
      </c>
      <c r="V19" s="18">
        <f t="shared" si="9"/>
        <v>4518.9940000000006</v>
      </c>
      <c r="W19" s="18">
        <f t="shared" si="10"/>
        <v>7101.2785000000003</v>
      </c>
      <c r="X19" s="23"/>
    </row>
    <row r="20" spans="1:24" ht="18" customHeight="1" x14ac:dyDescent="0.25">
      <c r="A20" s="12">
        <v>11</v>
      </c>
      <c r="B20" s="13"/>
      <c r="C20" s="14"/>
      <c r="D20" s="49"/>
      <c r="E20" s="50"/>
      <c r="F20" s="14"/>
      <c r="G20" s="14"/>
      <c r="H20" s="22"/>
      <c r="I20" s="22"/>
      <c r="J20" s="15"/>
      <c r="K20" s="16">
        <f t="shared" si="0"/>
        <v>0</v>
      </c>
      <c r="L20" s="41"/>
      <c r="M20" s="43">
        <f t="shared" si="1"/>
        <v>0</v>
      </c>
      <c r="N20" s="38"/>
      <c r="O20" s="17">
        <f t="shared" si="2"/>
        <v>0</v>
      </c>
      <c r="P20" s="17">
        <f t="shared" si="3"/>
        <v>1936.71</v>
      </c>
      <c r="Q20" s="18">
        <f t="shared" si="4"/>
        <v>4518.9940000000006</v>
      </c>
      <c r="R20" s="18">
        <f t="shared" si="5"/>
        <v>7101.2785000000003</v>
      </c>
      <c r="S20" s="46">
        <f t="shared" si="6"/>
        <v>0</v>
      </c>
      <c r="T20" s="17">
        <f t="shared" si="7"/>
        <v>0</v>
      </c>
      <c r="U20" s="17">
        <f t="shared" si="8"/>
        <v>1936.71</v>
      </c>
      <c r="V20" s="18">
        <f t="shared" si="9"/>
        <v>4518.9940000000006</v>
      </c>
      <c r="W20" s="18">
        <f t="shared" si="10"/>
        <v>7101.2785000000003</v>
      </c>
      <c r="X20" s="23"/>
    </row>
    <row r="21" spans="1:24" ht="18" customHeight="1" x14ac:dyDescent="0.25">
      <c r="A21" s="12">
        <v>12</v>
      </c>
      <c r="B21" s="13"/>
      <c r="C21" s="14"/>
      <c r="D21" s="49"/>
      <c r="E21" s="50"/>
      <c r="F21" s="14"/>
      <c r="G21" s="14"/>
      <c r="H21" s="22"/>
      <c r="I21" s="22"/>
      <c r="J21" s="15"/>
      <c r="K21" s="16">
        <f t="shared" si="0"/>
        <v>0</v>
      </c>
      <c r="L21" s="41"/>
      <c r="M21" s="43">
        <f t="shared" si="1"/>
        <v>0</v>
      </c>
      <c r="N21" s="38"/>
      <c r="O21" s="17">
        <f t="shared" si="2"/>
        <v>0</v>
      </c>
      <c r="P21" s="17">
        <f t="shared" si="3"/>
        <v>1936.71</v>
      </c>
      <c r="Q21" s="18">
        <f t="shared" si="4"/>
        <v>4518.9940000000006</v>
      </c>
      <c r="R21" s="18">
        <f t="shared" si="5"/>
        <v>7101.2785000000003</v>
      </c>
      <c r="S21" s="46">
        <f t="shared" si="6"/>
        <v>0</v>
      </c>
      <c r="T21" s="17">
        <f t="shared" si="7"/>
        <v>0</v>
      </c>
      <c r="U21" s="17">
        <f t="shared" si="8"/>
        <v>1936.71</v>
      </c>
      <c r="V21" s="18">
        <f t="shared" si="9"/>
        <v>4518.9940000000006</v>
      </c>
      <c r="W21" s="18">
        <f t="shared" si="10"/>
        <v>7101.2785000000003</v>
      </c>
      <c r="X21" s="23"/>
    </row>
    <row r="22" spans="1:24" ht="18" customHeight="1" x14ac:dyDescent="0.25">
      <c r="A22" s="12">
        <v>13</v>
      </c>
      <c r="B22" s="13"/>
      <c r="C22" s="14"/>
      <c r="D22" s="49"/>
      <c r="E22" s="50"/>
      <c r="F22" s="14"/>
      <c r="G22" s="14"/>
      <c r="H22" s="22"/>
      <c r="I22" s="22"/>
      <c r="J22" s="15"/>
      <c r="K22" s="16">
        <f t="shared" si="0"/>
        <v>0</v>
      </c>
      <c r="L22" s="41"/>
      <c r="M22" s="43">
        <f t="shared" si="1"/>
        <v>0</v>
      </c>
      <c r="N22" s="38"/>
      <c r="O22" s="17">
        <f t="shared" si="2"/>
        <v>0</v>
      </c>
      <c r="P22" s="17">
        <f t="shared" si="3"/>
        <v>1936.71</v>
      </c>
      <c r="Q22" s="18">
        <f t="shared" si="4"/>
        <v>4518.9940000000006</v>
      </c>
      <c r="R22" s="18">
        <f t="shared" si="5"/>
        <v>7101.2785000000003</v>
      </c>
      <c r="S22" s="46">
        <f t="shared" si="6"/>
        <v>0</v>
      </c>
      <c r="T22" s="17">
        <f t="shared" si="7"/>
        <v>0</v>
      </c>
      <c r="U22" s="17">
        <f t="shared" si="8"/>
        <v>1936.71</v>
      </c>
      <c r="V22" s="18">
        <f t="shared" si="9"/>
        <v>4518.9940000000006</v>
      </c>
      <c r="W22" s="18">
        <f t="shared" si="10"/>
        <v>7101.2785000000003</v>
      </c>
      <c r="X22" s="23"/>
    </row>
    <row r="23" spans="1:24" ht="18" customHeight="1" x14ac:dyDescent="0.25">
      <c r="A23" s="12">
        <v>14</v>
      </c>
      <c r="B23" s="13"/>
      <c r="C23" s="14"/>
      <c r="D23" s="49"/>
      <c r="E23" s="50"/>
      <c r="F23" s="14"/>
      <c r="G23" s="14"/>
      <c r="H23" s="22"/>
      <c r="I23" s="22"/>
      <c r="J23" s="15"/>
      <c r="K23" s="16">
        <f t="shared" si="0"/>
        <v>0</v>
      </c>
      <c r="L23" s="41"/>
      <c r="M23" s="43">
        <f t="shared" si="1"/>
        <v>0</v>
      </c>
      <c r="N23" s="38"/>
      <c r="O23" s="17">
        <f t="shared" si="2"/>
        <v>0</v>
      </c>
      <c r="P23" s="17">
        <f t="shared" si="3"/>
        <v>1936.71</v>
      </c>
      <c r="Q23" s="18">
        <f t="shared" si="4"/>
        <v>4518.9940000000006</v>
      </c>
      <c r="R23" s="18">
        <f t="shared" si="5"/>
        <v>7101.2785000000003</v>
      </c>
      <c r="S23" s="46">
        <f t="shared" si="6"/>
        <v>0</v>
      </c>
      <c r="T23" s="17">
        <f t="shared" si="7"/>
        <v>0</v>
      </c>
      <c r="U23" s="17">
        <f t="shared" si="8"/>
        <v>1936.71</v>
      </c>
      <c r="V23" s="18">
        <f t="shared" si="9"/>
        <v>4518.9940000000006</v>
      </c>
      <c r="W23" s="18">
        <f t="shared" si="10"/>
        <v>7101.2785000000003</v>
      </c>
      <c r="X23" s="23"/>
    </row>
    <row r="24" spans="1:24" ht="18" customHeight="1" x14ac:dyDescent="0.25">
      <c r="A24" s="12">
        <v>15</v>
      </c>
      <c r="B24" s="13"/>
      <c r="C24" s="14"/>
      <c r="D24" s="49"/>
      <c r="E24" s="50"/>
      <c r="F24" s="14"/>
      <c r="G24" s="14"/>
      <c r="H24" s="22"/>
      <c r="I24" s="22"/>
      <c r="J24" s="15"/>
      <c r="K24" s="16">
        <f t="shared" si="0"/>
        <v>0</v>
      </c>
      <c r="L24" s="41"/>
      <c r="M24" s="43">
        <f t="shared" si="1"/>
        <v>0</v>
      </c>
      <c r="N24" s="38"/>
      <c r="O24" s="17">
        <f t="shared" si="2"/>
        <v>0</v>
      </c>
      <c r="P24" s="17">
        <f t="shared" si="3"/>
        <v>1936.71</v>
      </c>
      <c r="Q24" s="18">
        <f t="shared" si="4"/>
        <v>4518.9940000000006</v>
      </c>
      <c r="R24" s="18">
        <f t="shared" si="5"/>
        <v>7101.2785000000003</v>
      </c>
      <c r="S24" s="46">
        <f t="shared" si="6"/>
        <v>0</v>
      </c>
      <c r="T24" s="17">
        <f t="shared" si="7"/>
        <v>0</v>
      </c>
      <c r="U24" s="17">
        <f t="shared" si="8"/>
        <v>1936.71</v>
      </c>
      <c r="V24" s="18">
        <f t="shared" si="9"/>
        <v>4518.9940000000006</v>
      </c>
      <c r="W24" s="18">
        <f t="shared" si="10"/>
        <v>7101.2785000000003</v>
      </c>
      <c r="X24" s="23"/>
    </row>
    <row r="25" spans="1:24" ht="18" customHeight="1" x14ac:dyDescent="0.25">
      <c r="A25" s="12">
        <v>16</v>
      </c>
      <c r="B25" s="13"/>
      <c r="C25" s="14"/>
      <c r="D25" s="49"/>
      <c r="E25" s="50"/>
      <c r="F25" s="14"/>
      <c r="G25" s="14"/>
      <c r="H25" s="22"/>
      <c r="I25" s="22"/>
      <c r="J25" s="15"/>
      <c r="K25" s="16">
        <f t="shared" si="0"/>
        <v>0</v>
      </c>
      <c r="L25" s="41"/>
      <c r="M25" s="43">
        <f t="shared" si="1"/>
        <v>0</v>
      </c>
      <c r="N25" s="38"/>
      <c r="O25" s="17">
        <f t="shared" si="2"/>
        <v>0</v>
      </c>
      <c r="P25" s="17">
        <f t="shared" si="3"/>
        <v>1936.71</v>
      </c>
      <c r="Q25" s="18">
        <f t="shared" si="4"/>
        <v>4518.9940000000006</v>
      </c>
      <c r="R25" s="18">
        <f t="shared" si="5"/>
        <v>7101.2785000000003</v>
      </c>
      <c r="S25" s="46">
        <f t="shared" si="6"/>
        <v>0</v>
      </c>
      <c r="T25" s="17">
        <f t="shared" si="7"/>
        <v>0</v>
      </c>
      <c r="U25" s="17">
        <f t="shared" si="8"/>
        <v>1936.71</v>
      </c>
      <c r="V25" s="18">
        <f t="shared" si="9"/>
        <v>4518.9940000000006</v>
      </c>
      <c r="W25" s="18">
        <f t="shared" si="10"/>
        <v>7101.2785000000003</v>
      </c>
      <c r="X25" s="23"/>
    </row>
    <row r="26" spans="1:24" ht="18" customHeight="1" x14ac:dyDescent="0.25">
      <c r="A26" s="12">
        <v>17</v>
      </c>
      <c r="B26" s="13"/>
      <c r="C26" s="14"/>
      <c r="D26" s="49"/>
      <c r="E26" s="50"/>
      <c r="F26" s="14"/>
      <c r="G26" s="14"/>
      <c r="H26" s="22"/>
      <c r="I26" s="22"/>
      <c r="J26" s="15"/>
      <c r="K26" s="16">
        <f t="shared" si="0"/>
        <v>0</v>
      </c>
      <c r="L26" s="41"/>
      <c r="M26" s="43">
        <f t="shared" si="1"/>
        <v>0</v>
      </c>
      <c r="N26" s="38"/>
      <c r="O26" s="17">
        <f t="shared" si="2"/>
        <v>0</v>
      </c>
      <c r="P26" s="17">
        <f t="shared" si="3"/>
        <v>1936.71</v>
      </c>
      <c r="Q26" s="18">
        <f t="shared" si="4"/>
        <v>4518.9940000000006</v>
      </c>
      <c r="R26" s="18">
        <f t="shared" si="5"/>
        <v>7101.2785000000003</v>
      </c>
      <c r="S26" s="46">
        <f t="shared" si="6"/>
        <v>0</v>
      </c>
      <c r="T26" s="17">
        <f t="shared" si="7"/>
        <v>0</v>
      </c>
      <c r="U26" s="17">
        <f t="shared" si="8"/>
        <v>1936.71</v>
      </c>
      <c r="V26" s="18">
        <f t="shared" si="9"/>
        <v>4518.9940000000006</v>
      </c>
      <c r="W26" s="18">
        <f t="shared" si="10"/>
        <v>7101.2785000000003</v>
      </c>
      <c r="X26" s="23"/>
    </row>
    <row r="27" spans="1:24" ht="18" customHeight="1" x14ac:dyDescent="0.25">
      <c r="A27" s="12">
        <v>18</v>
      </c>
      <c r="B27" s="13"/>
      <c r="C27" s="14"/>
      <c r="D27" s="49"/>
      <c r="E27" s="50"/>
      <c r="F27" s="14"/>
      <c r="G27" s="14"/>
      <c r="H27" s="22"/>
      <c r="I27" s="22"/>
      <c r="J27" s="15"/>
      <c r="K27" s="16">
        <f t="shared" si="0"/>
        <v>0</v>
      </c>
      <c r="L27" s="41"/>
      <c r="M27" s="43">
        <f t="shared" si="1"/>
        <v>0</v>
      </c>
      <c r="N27" s="38"/>
      <c r="O27" s="17">
        <f t="shared" si="2"/>
        <v>0</v>
      </c>
      <c r="P27" s="17">
        <f t="shared" si="3"/>
        <v>1936.71</v>
      </c>
      <c r="Q27" s="18">
        <f t="shared" si="4"/>
        <v>4518.9940000000006</v>
      </c>
      <c r="R27" s="18">
        <f t="shared" si="5"/>
        <v>7101.2785000000003</v>
      </c>
      <c r="S27" s="46">
        <f t="shared" si="6"/>
        <v>0</v>
      </c>
      <c r="T27" s="17">
        <f t="shared" si="7"/>
        <v>0</v>
      </c>
      <c r="U27" s="17">
        <f t="shared" si="8"/>
        <v>1936.71</v>
      </c>
      <c r="V27" s="18">
        <f t="shared" si="9"/>
        <v>4518.9940000000006</v>
      </c>
      <c r="W27" s="18">
        <f t="shared" si="10"/>
        <v>7101.2785000000003</v>
      </c>
      <c r="X27" s="23"/>
    </row>
    <row r="28" spans="1:24" ht="18" customHeight="1" x14ac:dyDescent="0.25">
      <c r="A28" s="12">
        <v>19</v>
      </c>
      <c r="B28" s="13"/>
      <c r="C28" s="14"/>
      <c r="D28" s="49"/>
      <c r="E28" s="50"/>
      <c r="F28" s="14"/>
      <c r="G28" s="14"/>
      <c r="H28" s="22"/>
      <c r="I28" s="22"/>
      <c r="J28" s="15"/>
      <c r="K28" s="16">
        <f t="shared" si="0"/>
        <v>0</v>
      </c>
      <c r="L28" s="41"/>
      <c r="M28" s="43">
        <f t="shared" si="1"/>
        <v>0</v>
      </c>
      <c r="N28" s="38"/>
      <c r="O28" s="17">
        <f t="shared" si="2"/>
        <v>0</v>
      </c>
      <c r="P28" s="17">
        <f t="shared" si="3"/>
        <v>1936.71</v>
      </c>
      <c r="Q28" s="18">
        <f t="shared" si="4"/>
        <v>4518.9940000000006</v>
      </c>
      <c r="R28" s="18">
        <f t="shared" si="5"/>
        <v>7101.2785000000003</v>
      </c>
      <c r="S28" s="46">
        <f t="shared" si="6"/>
        <v>0</v>
      </c>
      <c r="T28" s="17">
        <f t="shared" si="7"/>
        <v>0</v>
      </c>
      <c r="U28" s="17">
        <f t="shared" si="8"/>
        <v>1936.71</v>
      </c>
      <c r="V28" s="18">
        <f t="shared" si="9"/>
        <v>4518.9940000000006</v>
      </c>
      <c r="W28" s="18">
        <f t="shared" si="10"/>
        <v>7101.2785000000003</v>
      </c>
      <c r="X28" s="23"/>
    </row>
    <row r="29" spans="1:24" ht="18" customHeight="1" thickBot="1" x14ac:dyDescent="0.3">
      <c r="A29" s="12">
        <v>20</v>
      </c>
      <c r="B29" s="13"/>
      <c r="C29" s="14"/>
      <c r="D29" s="49"/>
      <c r="E29" s="50"/>
      <c r="F29" s="14"/>
      <c r="G29" s="14"/>
      <c r="H29" s="22"/>
      <c r="I29" s="22"/>
      <c r="J29" s="15"/>
      <c r="K29" s="16">
        <f t="shared" si="0"/>
        <v>0</v>
      </c>
      <c r="L29" s="41"/>
      <c r="M29" s="44">
        <f t="shared" si="1"/>
        <v>0</v>
      </c>
      <c r="N29" s="38"/>
      <c r="O29" s="17">
        <f t="shared" si="2"/>
        <v>0</v>
      </c>
      <c r="P29" s="17">
        <f t="shared" si="3"/>
        <v>1936.71</v>
      </c>
      <c r="Q29" s="18">
        <f t="shared" ref="Q29" si="11">2582.28 + (12911.42 - 2582.28) * 0.25 + ((J29 -L29)- 12911.42) * 0.05</f>
        <v>4518.9940000000006</v>
      </c>
      <c r="R29" s="18">
        <f t="shared" si="5"/>
        <v>7101.2785000000003</v>
      </c>
      <c r="S29" s="46">
        <f t="shared" si="6"/>
        <v>0</v>
      </c>
      <c r="T29" s="17">
        <f t="shared" si="7"/>
        <v>0</v>
      </c>
      <c r="U29" s="17">
        <f t="shared" si="8"/>
        <v>1936.71</v>
      </c>
      <c r="V29" s="18">
        <f t="shared" si="9"/>
        <v>4518.9940000000006</v>
      </c>
      <c r="W29" s="18">
        <f t="shared" si="10"/>
        <v>7101.2785000000003</v>
      </c>
      <c r="X29" s="23"/>
    </row>
    <row r="30" spans="1:24" ht="21.75" customHeight="1" thickBot="1" x14ac:dyDescent="0.3">
      <c r="A30" s="57" t="s">
        <v>4</v>
      </c>
      <c r="B30" s="58"/>
      <c r="C30" s="58"/>
      <c r="D30" s="47"/>
      <c r="E30" s="47"/>
      <c r="F30" s="47"/>
      <c r="G30" s="31"/>
      <c r="H30" s="24"/>
      <c r="I30" s="24"/>
      <c r="J30" s="25">
        <f>SUM(J10:J29)</f>
        <v>7500</v>
      </c>
      <c r="K30" s="25">
        <f>SUM(K10:K29)</f>
        <v>3811.71</v>
      </c>
      <c r="L30" s="25">
        <f>SUM(L10:L29)</f>
        <v>5000</v>
      </c>
      <c r="M30" s="25">
        <f>SUM(M10:M29)</f>
        <v>2500</v>
      </c>
      <c r="N30" s="39"/>
      <c r="P30" s="11"/>
      <c r="Q30" s="11"/>
      <c r="R30" s="11"/>
      <c r="V30" s="23"/>
      <c r="W30" s="23"/>
      <c r="X30" s="23"/>
    </row>
    <row r="31" spans="1:24" x14ac:dyDescent="0.25">
      <c r="P31" s="11"/>
      <c r="Q31" s="11"/>
      <c r="R31" s="11"/>
      <c r="V31" s="23"/>
      <c r="W31" s="23"/>
      <c r="X31" s="23"/>
    </row>
    <row r="32" spans="1:24" x14ac:dyDescent="0.25">
      <c r="B32" s="48" t="s">
        <v>35</v>
      </c>
      <c r="C32" s="48"/>
      <c r="D32" s="48"/>
      <c r="E32" s="48"/>
      <c r="F32" s="48"/>
      <c r="G32" s="48"/>
      <c r="P32" s="11"/>
      <c r="Q32" s="11"/>
      <c r="R32" s="11"/>
      <c r="V32" s="23"/>
      <c r="W32" s="23"/>
      <c r="X32" s="23"/>
    </row>
    <row r="33" spans="1:24" x14ac:dyDescent="0.25">
      <c r="B33" s="48" t="s">
        <v>40</v>
      </c>
      <c r="C33" s="33"/>
      <c r="D33" s="33"/>
      <c r="E33" s="33"/>
      <c r="F33" s="33"/>
      <c r="G33" s="33"/>
      <c r="H33" s="33"/>
      <c r="I33" s="33"/>
      <c r="J33" s="33"/>
      <c r="P33" s="11"/>
      <c r="Q33" s="11"/>
      <c r="R33" s="11"/>
      <c r="V33" s="23"/>
      <c r="W33" s="23"/>
      <c r="X33" s="23"/>
    </row>
    <row r="34" spans="1:24" x14ac:dyDescent="0.25">
      <c r="H34" s="33"/>
      <c r="I34" s="33"/>
      <c r="J34" s="33"/>
      <c r="P34" s="11"/>
      <c r="Q34" s="11"/>
      <c r="R34" s="11"/>
      <c r="V34" s="23"/>
      <c r="W34" s="23"/>
      <c r="X34" s="23"/>
    </row>
    <row r="35" spans="1:24" x14ac:dyDescent="0.25">
      <c r="I35" s="33"/>
      <c r="J35" s="33"/>
      <c r="P35" s="11"/>
      <c r="Q35" s="11"/>
      <c r="R35" s="11"/>
      <c r="V35" s="23"/>
      <c r="W35" s="23"/>
      <c r="X35" s="23"/>
    </row>
    <row r="36" spans="1:24" ht="18" x14ac:dyDescent="0.25">
      <c r="B36" s="33"/>
      <c r="C36" s="33"/>
      <c r="D36" s="33"/>
      <c r="E36" s="33"/>
      <c r="F36" s="55" t="s">
        <v>41</v>
      </c>
      <c r="G36" s="53"/>
      <c r="I36" s="53"/>
      <c r="J36" s="53"/>
      <c r="K36" s="53"/>
      <c r="L36" s="54"/>
      <c r="P36" s="11"/>
      <c r="Q36" s="11"/>
      <c r="R36" s="11"/>
    </row>
    <row r="37" spans="1:24" x14ac:dyDescent="0.25">
      <c r="G37" s="33"/>
      <c r="H37" s="33"/>
      <c r="I37" s="33"/>
      <c r="J37" s="33"/>
    </row>
    <row r="38" spans="1:24" x14ac:dyDescent="0.25">
      <c r="K38" s="26"/>
      <c r="L38" s="26"/>
    </row>
    <row r="40" spans="1:24" s="3" customFormat="1" x14ac:dyDescent="0.25">
      <c r="A40" s="27"/>
      <c r="J40" s="28"/>
      <c r="S40" s="7"/>
    </row>
    <row r="41" spans="1:24" s="3" customFormat="1" x14ac:dyDescent="0.25">
      <c r="A41" s="27"/>
      <c r="D41" s="3" t="s">
        <v>22</v>
      </c>
      <c r="E41" s="3" t="s">
        <v>7</v>
      </c>
      <c r="G41" s="3" t="s">
        <v>23</v>
      </c>
      <c r="H41" s="3" t="s">
        <v>43</v>
      </c>
      <c r="I41" s="3" t="s">
        <v>5</v>
      </c>
      <c r="S41" s="7"/>
    </row>
    <row r="42" spans="1:24" x14ac:dyDescent="0.25">
      <c r="A42" s="29"/>
      <c r="D42" s="1" t="s">
        <v>24</v>
      </c>
      <c r="E42" s="1" t="s">
        <v>8</v>
      </c>
      <c r="G42" s="1" t="s">
        <v>25</v>
      </c>
      <c r="H42" s="23" t="s">
        <v>42</v>
      </c>
      <c r="I42" s="1" t="s">
        <v>6</v>
      </c>
    </row>
    <row r="43" spans="1:24" x14ac:dyDescent="0.25">
      <c r="A43" s="29"/>
      <c r="B43" s="30"/>
      <c r="G43" s="1" t="s">
        <v>26</v>
      </c>
      <c r="I43" s="23" t="s">
        <v>9</v>
      </c>
    </row>
    <row r="44" spans="1:24" x14ac:dyDescent="0.25">
      <c r="A44" s="29"/>
      <c r="B44" s="30"/>
      <c r="G44" s="1" t="s">
        <v>27</v>
      </c>
      <c r="I44" s="23"/>
    </row>
    <row r="45" spans="1:24" x14ac:dyDescent="0.25">
      <c r="A45" s="29"/>
      <c r="B45" s="30"/>
      <c r="C45" s="23"/>
      <c r="D45" s="23"/>
      <c r="E45" s="23"/>
      <c r="G45" s="23" t="s">
        <v>28</v>
      </c>
      <c r="H45" s="23"/>
      <c r="I45" s="23"/>
    </row>
    <row r="46" spans="1:24" x14ac:dyDescent="0.25">
      <c r="A46" s="29"/>
      <c r="B46" s="30"/>
      <c r="C46" s="23"/>
      <c r="D46" s="23"/>
      <c r="E46" s="23"/>
      <c r="G46" s="23" t="s">
        <v>29</v>
      </c>
      <c r="H46" s="23"/>
      <c r="I46" s="23"/>
    </row>
    <row r="47" spans="1:24" x14ac:dyDescent="0.25">
      <c r="A47" s="29"/>
      <c r="B47" s="30"/>
      <c r="C47" s="23"/>
      <c r="D47" s="23"/>
      <c r="E47" s="23"/>
      <c r="G47" s="23" t="s">
        <v>30</v>
      </c>
      <c r="H47" s="23"/>
      <c r="I47" s="23"/>
    </row>
    <row r="48" spans="1:24" x14ac:dyDescent="0.25">
      <c r="A48" s="29"/>
      <c r="B48" s="30"/>
      <c r="C48" s="23"/>
      <c r="D48" s="23"/>
      <c r="E48" s="23"/>
      <c r="G48" s="23" t="s">
        <v>31</v>
      </c>
      <c r="H48" s="23"/>
      <c r="I48" s="23"/>
    </row>
    <row r="49" spans="1:9" x14ac:dyDescent="0.25">
      <c r="A49" s="29"/>
      <c r="B49" s="30"/>
      <c r="C49" s="23"/>
      <c r="D49" s="23"/>
      <c r="E49" s="23"/>
      <c r="G49" s="23" t="s">
        <v>32</v>
      </c>
      <c r="H49" s="23"/>
      <c r="I49" s="23"/>
    </row>
    <row r="50" spans="1:9" x14ac:dyDescent="0.25">
      <c r="A50" s="30"/>
      <c r="B50" s="30"/>
      <c r="C50" s="23"/>
      <c r="D50" s="23"/>
      <c r="E50" s="23"/>
      <c r="G50" s="23" t="s">
        <v>33</v>
      </c>
      <c r="H50" s="23"/>
      <c r="I50" s="23"/>
    </row>
    <row r="51" spans="1:9" x14ac:dyDescent="0.25">
      <c r="A51" s="30"/>
      <c r="B51" s="30"/>
      <c r="C51" s="23"/>
      <c r="D51" s="23"/>
      <c r="E51" s="23"/>
      <c r="G51" s="23" t="s">
        <v>34</v>
      </c>
      <c r="H51" s="23"/>
      <c r="I51" s="23"/>
    </row>
    <row r="52" spans="1:9" x14ac:dyDescent="0.25">
      <c r="A52" s="30"/>
      <c r="B52" s="30"/>
      <c r="C52" s="23"/>
      <c r="D52" s="23"/>
      <c r="E52" s="23"/>
      <c r="F52" s="23"/>
      <c r="G52" s="23"/>
      <c r="H52" s="23"/>
      <c r="I52" s="23"/>
    </row>
  </sheetData>
  <sheetProtection formatCells="0" formatColumns="0" formatRows="0" insertColumns="0" insertRows="0" insertHyperlinks="0" deleteColumns="0" deleteRows="0" sort="0" autoFilter="0" pivotTables="0"/>
  <mergeCells count="9">
    <mergeCell ref="A1:M1"/>
    <mergeCell ref="A30:C30"/>
    <mergeCell ref="A5:C5"/>
    <mergeCell ref="A6:C6"/>
    <mergeCell ref="A7:C7"/>
    <mergeCell ref="I3:L3"/>
    <mergeCell ref="D5:G5"/>
    <mergeCell ref="D6:G6"/>
    <mergeCell ref="D7:G7"/>
  </mergeCells>
  <dataValidations count="6">
    <dataValidation type="decimal" operator="greaterThanOrEqual" allowBlank="1" showInputMessage="1" showErrorMessage="1" errorTitle="Spesa prevista" error="Inserire un valore numerico." sqref="J10:J29">
      <formula1>0</formula1>
    </dataValidation>
    <dataValidation type="list" allowBlank="1" showInputMessage="1" showErrorMessage="1" sqref="D10:D29">
      <formula1>$D$41:$D$42</formula1>
    </dataValidation>
    <dataValidation type="list" allowBlank="1" showInputMessage="1" showErrorMessage="1" sqref="F10:F29">
      <formula1>$E$41:$E$42</formula1>
    </dataValidation>
    <dataValidation type="list" allowBlank="1" showInputMessage="1" showErrorMessage="1" sqref="H10:H29">
      <formula1>$H$41:$H$42</formula1>
    </dataValidation>
    <dataValidation type="list" allowBlank="1" showInputMessage="1" showErrorMessage="1" sqref="G10:G29">
      <formula1>$G$41:$G$51</formula1>
    </dataValidation>
    <dataValidation type="list" allowBlank="1" showInputMessage="1" showErrorMessage="1" sqref="I10:I29">
      <formula1>$I$41:$I$43</formula1>
    </dataValidation>
  </dataValidations>
  <pageMargins left="0.31496062992125984" right="0.47244094488188981" top="0.23622047244094491" bottom="0.27559055118110237" header="0.15748031496062992" footer="0.19685039370078741"/>
  <pageSetup paperSize="9" scale="59" fitToHeight="2" orientation="landscape" horizontalDpi="300" verticalDpi="300" r:id="rId1"/>
  <headerFooter alignWithMargins="0">
    <oddFooter>&amp;L2024.2 - rev. 2.6 fv/er/mccp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5</vt:i4>
      </vt:variant>
    </vt:vector>
  </HeadingPairs>
  <TitlesOfParts>
    <vt:vector size="6" baseType="lpstr">
      <vt:lpstr>SCHEDA UNICA L. 13_89 anno 2024</vt:lpstr>
      <vt:lpstr>'SCHEDA UNICA L. 13_89 anno 2024'!Area_stampa</vt:lpstr>
      <vt:lpstr>Codici</vt:lpstr>
      <vt:lpstr>Invalidita</vt:lpstr>
      <vt:lpstr>Tabella</vt:lpstr>
      <vt:lpstr>'SCHEDA UNICA L. 13_89 anno 2024'!Titoli_stampa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Eleonora Rivaletto</cp:lastModifiedBy>
  <cp:lastPrinted>2024-02-09T13:32:24Z</cp:lastPrinted>
  <dcterms:created xsi:type="dcterms:W3CDTF">2021-12-06T14:46:47Z</dcterms:created>
  <dcterms:modified xsi:type="dcterms:W3CDTF">2024-03-13T08:34:19Z</dcterms:modified>
</cp:coreProperties>
</file>